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540" yWindow="-45" windowWidth="12120" windowHeight="8415"/>
  </bookViews>
  <sheets>
    <sheet name="401(k) planner" sheetId="2" r:id="rId1"/>
    <sheet name="Variables" sheetId="3" state="veryHidden" r:id="rId2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DATA_01" hidden="1">'401(k) planner'!$G$1:$G$1</definedName>
    <definedName name="DATA_02" hidden="1">'401(k) planner'!$H$4:$H$13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'401(k) planner'!$B$1:$I$36</definedName>
    <definedName name="RETIRE_AGE" hidden="1">'401(k) planner'!$H$9</definedName>
    <definedName name="TemplatePrintArea">'401(k) planner'!$B$1:$I$36</definedName>
  </definedNames>
  <calcPr calcId="125725"/>
</workbook>
</file>

<file path=xl/calcChain.xml><?xml version="1.0" encoding="utf-8"?>
<calcChain xmlns="http://schemas.openxmlformats.org/spreadsheetml/2006/main">
  <c r="AD212" i="2"/>
  <c r="AD211"/>
  <c r="AD210"/>
  <c r="AD222"/>
  <c r="AD218"/>
  <c r="B17" s="1"/>
  <c r="AD209"/>
  <c r="AD213"/>
  <c r="AD216" s="1"/>
  <c r="AD223"/>
  <c r="AD219" s="1"/>
  <c r="B18" s="1"/>
  <c r="AD225"/>
  <c r="AE218"/>
  <c r="AE219"/>
  <c r="C17" l="1"/>
  <c r="F17"/>
  <c r="C18"/>
  <c r="F18"/>
  <c r="G18" s="1"/>
  <c r="AD224"/>
  <c r="AD220" s="1"/>
  <c r="B19" s="1"/>
  <c r="C19" l="1"/>
  <c r="F19"/>
  <c r="G19" s="1"/>
  <c r="AF218"/>
  <c r="G17"/>
  <c r="AD221"/>
  <c r="B20" s="1"/>
  <c r="D22" s="1"/>
  <c r="AG218" l="1"/>
  <c r="C20"/>
  <c r="AF219" s="1"/>
  <c r="F20"/>
  <c r="G20" l="1"/>
  <c r="AG219" s="1"/>
  <c r="H22"/>
</calcChain>
</file>

<file path=xl/sharedStrings.xml><?xml version="1.0" encoding="utf-8"?>
<sst xmlns="http://schemas.openxmlformats.org/spreadsheetml/2006/main" count="31" uniqueCount="28">
  <si>
    <t>Assumptions</t>
  </si>
  <si>
    <t>Expected annual rate of return</t>
  </si>
  <si>
    <t>Anticipated retirement age</t>
  </si>
  <si>
    <t>Date (the "as of" date for the current value)</t>
  </si>
  <si>
    <t>Taxable Savings Plan Growth</t>
  </si>
  <si>
    <t>Age</t>
  </si>
  <si>
    <t>Estimated Savings Value</t>
  </si>
  <si>
    <t xml:space="preserve">Monthly income </t>
  </si>
  <si>
    <t>Days in pay period</t>
  </si>
  <si>
    <t>Compounding periods in first yr</t>
  </si>
  <si>
    <t>_Example</t>
  </si>
  <si>
    <t>_Shading</t>
  </si>
  <si>
    <t>_Series</t>
  </si>
  <si>
    <t>_Look</t>
  </si>
  <si>
    <t>OfficeReady 3.0</t>
  </si>
  <si>
    <t>[Name]</t>
  </si>
  <si>
    <t>[Date]</t>
  </si>
  <si>
    <t>Paychecks per year (12, 24, 26, or 52)</t>
  </si>
  <si>
    <t>The date of the year end</t>
  </si>
  <si>
    <t>Marginal tax rate (federal plus state)</t>
  </si>
  <si>
    <t>401(k) contribution per paycheck</t>
  </si>
  <si>
    <t>401(k) employer contribution match per paycheck</t>
  </si>
  <si>
    <t>Current value of 401(k)</t>
  </si>
  <si>
    <t>Tax Deferred 401(k) Plan Growth</t>
  </si>
  <si>
    <t>Estimated 401(k) Value</t>
  </si>
  <si>
    <r>
      <t xml:space="preserve">Pre-tax retirement income </t>
    </r>
    <r>
      <rPr>
        <sz val="7"/>
        <color indexed="9"/>
        <rFont val="Tahoma"/>
        <family val="2"/>
      </rPr>
      <t>(From retirement age to 90 years old)</t>
    </r>
  </si>
  <si>
    <t>Age at of the end of this tax year</t>
  </si>
  <si>
    <t>401(k) Planner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</si>
</sst>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6" formatCode="&quot;$&quot;#,##0_);[Red]\(&quot;$&quot;#,##0\)"/>
    <numFmt numFmtId="173" formatCode="mm/dd/yy"/>
    <numFmt numFmtId="174" formatCode="0_);[Red]\(0\)"/>
    <numFmt numFmtId="175" formatCode="mmmm\ d\,\ yyyy"/>
    <numFmt numFmtId="176" formatCode="mmm\ d\,\ yyyy"/>
  </numFmts>
  <fonts count="13">
    <font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26"/>
      <name val="Tahoma"/>
      <family val="2"/>
    </font>
    <font>
      <b/>
      <sz val="12"/>
      <name val="Tahoma"/>
      <family val="2"/>
    </font>
    <font>
      <sz val="20"/>
      <name val="Tahoma"/>
      <family val="2"/>
    </font>
    <font>
      <sz val="8"/>
      <name val="Tahoma"/>
      <family val="2"/>
    </font>
    <font>
      <sz val="10"/>
      <color indexed="9"/>
      <name val="Tahoma"/>
      <family val="2"/>
    </font>
    <font>
      <b/>
      <sz val="10"/>
      <color indexed="9"/>
      <name val="Tahoma"/>
      <family val="2"/>
    </font>
    <font>
      <sz val="7"/>
      <color indexed="9"/>
      <name val="Tahoma"/>
      <family val="2"/>
    </font>
    <font>
      <b/>
      <sz val="8"/>
      <color indexed="9"/>
      <name val="Tahoma"/>
      <family val="2"/>
    </font>
    <font>
      <b/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38" fontId="0" fillId="0" borderId="0" applyFont="0" applyBorder="0" applyAlignment="0" applyProtection="0"/>
    <xf numFmtId="38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9" fontId="2" fillId="0" borderId="0" applyFont="0" applyFill="0" applyBorder="0" applyAlignment="0" applyProtection="0"/>
  </cellStyleXfs>
  <cellXfs count="54">
    <xf numFmtId="38" fontId="0" fillId="0" borderId="0" xfId="0"/>
    <xf numFmtId="38" fontId="3" fillId="0" borderId="0" xfId="0" applyFont="1" applyFill="1" applyProtection="1"/>
    <xf numFmtId="38" fontId="3" fillId="0" borderId="0" xfId="0" applyFont="1" applyProtection="1"/>
    <xf numFmtId="38" fontId="4" fillId="0" borderId="0" xfId="0" applyFont="1" applyFill="1" applyAlignment="1" applyProtection="1">
      <alignment horizontal="centerContinuous"/>
    </xf>
    <xf numFmtId="38" fontId="3" fillId="0" borderId="0" xfId="0" applyFont="1" applyFill="1" applyBorder="1" applyAlignment="1" applyProtection="1">
      <alignment vertical="center"/>
    </xf>
    <xf numFmtId="38" fontId="3" fillId="2" borderId="1" xfId="0" applyFont="1" applyFill="1" applyBorder="1" applyAlignment="1" applyProtection="1">
      <alignment horizontal="left"/>
    </xf>
    <xf numFmtId="38" fontId="3" fillId="3" borderId="2" xfId="0" applyFont="1" applyFill="1" applyBorder="1" applyProtection="1"/>
    <xf numFmtId="38" fontId="3" fillId="3" borderId="3" xfId="0" applyFont="1" applyFill="1" applyBorder="1" applyProtection="1"/>
    <xf numFmtId="38" fontId="3" fillId="2" borderId="4" xfId="0" applyFont="1" applyFill="1" applyBorder="1" applyAlignment="1" applyProtection="1">
      <alignment horizontal="left"/>
    </xf>
    <xf numFmtId="38" fontId="3" fillId="3" borderId="0" xfId="0" applyFont="1" applyFill="1" applyBorder="1" applyProtection="1"/>
    <xf numFmtId="38" fontId="3" fillId="3" borderId="5" xfId="0" applyFont="1" applyFill="1" applyBorder="1" applyProtection="1"/>
    <xf numFmtId="38" fontId="3" fillId="2" borderId="6" xfId="0" applyFont="1" applyFill="1" applyBorder="1" applyAlignment="1" applyProtection="1">
      <alignment horizontal="left"/>
    </xf>
    <xf numFmtId="38" fontId="3" fillId="3" borderId="7" xfId="0" applyFont="1" applyFill="1" applyBorder="1" applyProtection="1"/>
    <xf numFmtId="38" fontId="3" fillId="3" borderId="8" xfId="0" applyFont="1" applyFill="1" applyBorder="1" applyProtection="1"/>
    <xf numFmtId="38" fontId="3" fillId="4" borderId="0" xfId="0" applyFont="1" applyFill="1" applyAlignment="1" applyProtection="1"/>
    <xf numFmtId="38" fontId="3" fillId="4" borderId="0" xfId="0" applyNumberFormat="1" applyFont="1" applyFill="1" applyAlignment="1" applyProtection="1"/>
    <xf numFmtId="5" fontId="3" fillId="4" borderId="0" xfId="0" applyNumberFormat="1" applyFont="1" applyFill="1" applyAlignment="1" applyProtection="1"/>
    <xf numFmtId="0" fontId="3" fillId="4" borderId="0" xfId="0" applyNumberFormat="1" applyFont="1" applyFill="1" applyAlignment="1" applyProtection="1"/>
    <xf numFmtId="6" fontId="3" fillId="4" borderId="0" xfId="0" applyNumberFormat="1" applyFont="1" applyFill="1" applyAlignment="1" applyProtection="1"/>
    <xf numFmtId="38" fontId="7" fillId="0" borderId="0" xfId="0" applyFont="1" applyFill="1" applyAlignment="1" applyProtection="1">
      <alignment horizontal="right"/>
      <protection locked="0"/>
    </xf>
    <xf numFmtId="176" fontId="7" fillId="0" borderId="0" xfId="0" applyNumberFormat="1" applyFont="1" applyFill="1" applyAlignment="1" applyProtection="1">
      <alignment horizontal="right"/>
      <protection locked="0"/>
    </xf>
    <xf numFmtId="38" fontId="6" fillId="0" borderId="0" xfId="0" applyFont="1" applyFill="1" applyBorder="1" applyAlignment="1" applyProtection="1"/>
    <xf numFmtId="38" fontId="4" fillId="0" borderId="0" xfId="0" applyFont="1" applyFill="1" applyBorder="1" applyAlignment="1" applyProtection="1"/>
    <xf numFmtId="38" fontId="3" fillId="0" borderId="0" xfId="0" applyFont="1" applyFill="1" applyAlignment="1" applyProtection="1"/>
    <xf numFmtId="5" fontId="5" fillId="0" borderId="0" xfId="0" applyNumberFormat="1" applyFont="1" applyFill="1" applyAlignment="1" applyProtection="1"/>
    <xf numFmtId="38" fontId="3" fillId="0" borderId="0" xfId="0" applyFont="1" applyAlignment="1" applyProtection="1"/>
    <xf numFmtId="38" fontId="7" fillId="0" borderId="0" xfId="0" applyFont="1" applyFill="1" applyBorder="1" applyAlignment="1" applyProtection="1">
      <alignment vertical="center"/>
    </xf>
    <xf numFmtId="38" fontId="9" fillId="5" borderId="9" xfId="0" applyFont="1" applyFill="1" applyBorder="1" applyAlignment="1" applyProtection="1">
      <alignment vertical="center"/>
    </xf>
    <xf numFmtId="38" fontId="8" fillId="5" borderId="10" xfId="0" applyFont="1" applyFill="1" applyBorder="1" applyAlignment="1" applyProtection="1">
      <alignment vertical="center"/>
    </xf>
    <xf numFmtId="38" fontId="8" fillId="5" borderId="11" xfId="0" applyFont="1" applyFill="1" applyBorder="1" applyAlignment="1" applyProtection="1">
      <alignment vertical="center"/>
    </xf>
    <xf numFmtId="38" fontId="3" fillId="0" borderId="0" xfId="0" applyFont="1" applyFill="1" applyAlignment="1" applyProtection="1">
      <alignment vertical="center"/>
    </xf>
    <xf numFmtId="38" fontId="3" fillId="0" borderId="0" xfId="0" applyFont="1" applyAlignment="1" applyProtection="1">
      <alignment vertical="center"/>
    </xf>
    <xf numFmtId="38" fontId="9" fillId="0" borderId="0" xfId="0" applyFont="1" applyFill="1" applyBorder="1" applyAlignment="1" applyProtection="1">
      <alignment vertical="center"/>
    </xf>
    <xf numFmtId="38" fontId="11" fillId="0" borderId="0" xfId="0" applyFont="1" applyFill="1" applyBorder="1" applyAlignment="1" applyProtection="1">
      <alignment vertical="center"/>
    </xf>
    <xf numFmtId="38" fontId="9" fillId="6" borderId="12" xfId="0" applyFont="1" applyFill="1" applyBorder="1" applyAlignment="1" applyProtection="1">
      <alignment vertical="center"/>
    </xf>
    <xf numFmtId="38" fontId="3" fillId="0" borderId="0" xfId="0" applyFont="1" applyFill="1" applyAlignment="1" applyProtection="1">
      <alignment horizontal="right"/>
      <protection locked="0"/>
    </xf>
    <xf numFmtId="176" fontId="3" fillId="0" borderId="0" xfId="0" applyNumberFormat="1" applyFont="1" applyFill="1" applyAlignment="1" applyProtection="1">
      <alignment horizontal="right"/>
      <protection locked="0"/>
    </xf>
    <xf numFmtId="5" fontId="3" fillId="0" borderId="12" xfId="0" applyNumberFormat="1" applyFont="1" applyFill="1" applyBorder="1" applyAlignment="1" applyProtection="1">
      <alignment vertical="center"/>
      <protection locked="0"/>
    </xf>
    <xf numFmtId="38" fontId="3" fillId="0" borderId="12" xfId="1" applyNumberFormat="1" applyFont="1" applyFill="1" applyBorder="1" applyAlignment="1" applyProtection="1">
      <alignment vertical="center"/>
      <protection locked="0"/>
    </xf>
    <xf numFmtId="10" fontId="3" fillId="0" borderId="12" xfId="0" applyNumberFormat="1" applyFont="1" applyFill="1" applyBorder="1" applyAlignment="1" applyProtection="1">
      <alignment vertical="center"/>
      <protection locked="0"/>
    </xf>
    <xf numFmtId="38" fontId="3" fillId="0" borderId="12" xfId="0" applyNumberFormat="1" applyFont="1" applyFill="1" applyBorder="1" applyAlignment="1" applyProtection="1">
      <alignment vertical="center"/>
      <protection locked="0"/>
    </xf>
    <xf numFmtId="175" fontId="3" fillId="0" borderId="12" xfId="0" applyNumberFormat="1" applyFont="1" applyFill="1" applyBorder="1" applyAlignment="1" applyProtection="1">
      <alignment vertical="center"/>
      <protection locked="0"/>
    </xf>
    <xf numFmtId="38" fontId="3" fillId="7" borderId="12" xfId="0" applyNumberFormat="1" applyFont="1" applyFill="1" applyBorder="1" applyAlignment="1" applyProtection="1">
      <alignment horizontal="left" vertical="center"/>
    </xf>
    <xf numFmtId="5" fontId="12" fillId="7" borderId="12" xfId="0" applyNumberFormat="1" applyFont="1" applyFill="1" applyBorder="1" applyAlignment="1" applyProtection="1">
      <alignment horizontal="left" vertical="center"/>
    </xf>
    <xf numFmtId="38" fontId="9" fillId="5" borderId="13" xfId="0" applyFont="1" applyFill="1" applyBorder="1" applyAlignment="1" applyProtection="1">
      <alignment horizontal="left" vertical="center"/>
    </xf>
    <xf numFmtId="38" fontId="9" fillId="5" borderId="14" xfId="0" applyFont="1" applyFill="1" applyBorder="1" applyAlignment="1" applyProtection="1">
      <alignment horizontal="left" vertical="center"/>
    </xf>
    <xf numFmtId="38" fontId="9" fillId="5" borderId="15" xfId="0" applyFont="1" applyFill="1" applyBorder="1" applyAlignment="1" applyProtection="1">
      <alignment horizontal="left" vertical="center"/>
    </xf>
    <xf numFmtId="38" fontId="3" fillId="0" borderId="13" xfId="0" applyFont="1" applyFill="1" applyBorder="1" applyAlignment="1" applyProtection="1">
      <alignment horizontal="left" vertical="center"/>
    </xf>
    <xf numFmtId="38" fontId="3" fillId="0" borderId="14" xfId="0" applyFont="1" applyFill="1" applyBorder="1" applyAlignment="1" applyProtection="1">
      <alignment horizontal="left" vertical="center"/>
    </xf>
    <xf numFmtId="38" fontId="3" fillId="0" borderId="15" xfId="0" applyFont="1" applyFill="1" applyBorder="1" applyAlignment="1" applyProtection="1">
      <alignment horizontal="left" vertical="center"/>
    </xf>
    <xf numFmtId="6" fontId="3" fillId="7" borderId="12" xfId="0" applyNumberFormat="1" applyFont="1" applyFill="1" applyBorder="1" applyAlignment="1" applyProtection="1">
      <alignment horizontal="left" vertical="center"/>
    </xf>
    <xf numFmtId="38" fontId="9" fillId="6" borderId="12" xfId="0" applyFont="1" applyFill="1" applyBorder="1" applyAlignment="1" applyProtection="1">
      <alignment horizontal="left" vertical="center"/>
    </xf>
    <xf numFmtId="5" fontId="3" fillId="7" borderId="12" xfId="0" applyNumberFormat="1" applyFont="1" applyFill="1" applyBorder="1" applyAlignment="1" applyProtection="1">
      <alignment horizontal="left" vertical="center"/>
    </xf>
    <xf numFmtId="38" fontId="3" fillId="0" borderId="12" xfId="0" applyFont="1" applyFill="1" applyBorder="1" applyAlignment="1" applyProtection="1">
      <alignment horizontal="left" vertical="center"/>
    </xf>
  </cellXfs>
  <cellStyles count="5">
    <cellStyle name="Comma" xfId="1" builtinId="3"/>
    <cellStyle name="Date" xfId="2"/>
    <cellStyle name="Fixed" xfId="3"/>
    <cellStyle name="Normal" xfId="0" builtinId="0"/>
    <cellStyle name="Text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36363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DD1DF"/>
      <rgbColor rgb="00EDEEF3"/>
      <rgbColor rgb="00CCFFCC"/>
      <rgbColor rgb="00FFFF99"/>
      <rgbColor rgb="004E5A7A"/>
      <rgbColor rgb="00CC99CC"/>
      <rgbColor rgb="00EAEAEA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Growth of Investment
</a:t>
            </a:r>
          </a:p>
        </c:rich>
      </c:tx>
      <c:layout>
        <c:manualLayout>
          <c:xMode val="edge"/>
          <c:yMode val="edge"/>
          <c:x val="0.36623799378296251"/>
          <c:y val="3.8314319602788263E-2"/>
        </c:manualLayout>
      </c:layout>
      <c:spPr>
        <a:noFill/>
        <a:ln w="25400">
          <a:noFill/>
        </a:ln>
      </c:spPr>
    </c:title>
    <c:view3D>
      <c:hPercent val="100"/>
      <c:depthPercent val="200"/>
      <c:perspective val="30"/>
    </c:view3D>
    <c:floor>
      <c:spPr>
        <a:solidFill>
          <a:srgbClr val="E3E3E3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12700">
          <a:solidFill>
            <a:srgbClr val="636363"/>
          </a:solidFill>
          <a:prstDash val="solid"/>
        </a:ln>
      </c:spPr>
    </c:sideWall>
    <c:backWall>
      <c:spPr>
        <a:solidFill>
          <a:srgbClr val="FFFFFF"/>
        </a:solidFill>
        <a:ln w="12700">
          <a:solidFill>
            <a:srgbClr val="636363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947155181446682E-2"/>
          <c:y val="0.22605448565645075"/>
          <c:w val="0.59799797422374346"/>
          <c:h val="0.56322049816098751"/>
        </c:manualLayout>
      </c:layout>
      <c:area3DChart>
        <c:grouping val="standard"/>
        <c:ser>
          <c:idx val="0"/>
          <c:order val="0"/>
          <c:tx>
            <c:v>401(k)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'401(k) planner'!$AE$218:$AE$219</c:f>
              <c:numCache>
                <c:formatCode>General</c:formatCode>
                <c:ptCount val="2"/>
                <c:pt idx="0" formatCode="#,##0_);[Red]\(#,##0\)">
                  <c:v>0</c:v>
                </c:pt>
                <c:pt idx="1">
                  <c:v>0</c:v>
                </c:pt>
              </c:numCache>
            </c:numRef>
          </c:cat>
          <c:val>
            <c:numRef>
              <c:f>'401(k) planner'!$AF$218:$AF$219</c:f>
              <c:numCache>
                <c:formatCode>"$"#,##0_);[Red]\("$"#,##0\)</c:formatCode>
                <c:ptCount val="2"/>
                <c:pt idx="0" formatCode="#,##0_);[Red]\(#,##0\)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v>Taxable Investment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'401(k) planner'!$AE$218:$AE$219</c:f>
              <c:numCache>
                <c:formatCode>General</c:formatCode>
                <c:ptCount val="2"/>
                <c:pt idx="0" formatCode="#,##0_);[Red]\(#,##0\)">
                  <c:v>0</c:v>
                </c:pt>
                <c:pt idx="1">
                  <c:v>0</c:v>
                </c:pt>
              </c:numCache>
            </c:numRef>
          </c:cat>
          <c:val>
            <c:numRef>
              <c:f>'401(k) planner'!$AG$218:$AG$219</c:f>
              <c:numCache>
                <c:formatCode>"$"#,##0_);\("$"#,##0\)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gapDepth val="50"/>
        <c:axId val="46684416"/>
        <c:axId val="65204992"/>
        <c:axId val="82576256"/>
      </c:area3DChart>
      <c:catAx>
        <c:axId val="466844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lueprint Web MT"/>
                    <a:ea typeface="Blueprint Web MT"/>
                    <a:cs typeface="Blueprint Web MT"/>
                  </a:defRPr>
                </a:pPr>
                <a:r>
                  <a:t>Ages</a:t>
                </a:r>
              </a:p>
            </c:rich>
          </c:tx>
          <c:layout>
            <c:manualLayout>
              <c:xMode val="edge"/>
              <c:yMode val="edge"/>
              <c:x val="0.24463553490971324"/>
              <c:y val="0.85057789518189952"/>
            </c:manualLayout>
          </c:layout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204992"/>
        <c:crosses val="autoZero"/>
        <c:lblAlgn val="ctr"/>
        <c:lblOffset val="100"/>
        <c:tickLblSkip val="1"/>
        <c:tickMarkSkip val="1"/>
        <c:noMultiLvlLbl val="1"/>
      </c:catAx>
      <c:valAx>
        <c:axId val="652049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_);[Red]\(\$#,##0\)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80"/>
                </a:solidFill>
                <a:latin typeface="Blueprint Web MT"/>
                <a:ea typeface="Blueprint Web MT"/>
                <a:cs typeface="Blueprint Web MT"/>
              </a:defRPr>
            </a:pPr>
            <a:endParaRPr lang="en-US"/>
          </a:p>
        </c:txPr>
        <c:crossAx val="46684416"/>
        <c:crosses val="autoZero"/>
        <c:crossBetween val="midCat"/>
      </c:valAx>
      <c:serAx>
        <c:axId val="825762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65204992"/>
        <c:crosses val="autoZero"/>
        <c:tickLblSkip val="1"/>
        <c:tickMarkSkip val="1"/>
      </c:ser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68680800530893"/>
          <c:y val="0.80076927969827472"/>
          <c:w val="0.18741084838112534"/>
          <c:h val="0.17624587017282603"/>
        </c:manualLayout>
      </c:layout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80"/>
              </a:solidFill>
              <a:latin typeface="Blueprint Web MT"/>
              <a:ea typeface="Blueprint Web MT"/>
              <a:cs typeface="Blueprint Web MT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228600</xdr:rowOff>
    </xdr:from>
    <xdr:to>
      <xdr:col>8</xdr:col>
      <xdr:colOff>28575</xdr:colOff>
      <xdr:row>35</xdr:row>
      <xdr:rowOff>85725</xdr:rowOff>
    </xdr:to>
    <xdr:graphicFrame macro="">
      <xdr:nvGraphicFramePr>
        <xdr:cNvPr id="20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  <pageSetUpPr autoPageBreaks="0" fitToPage="1"/>
  </sheetPr>
  <dimension ref="A1:AG225"/>
  <sheetViews>
    <sheetView showGridLines="0" tabSelected="1" workbookViewId="0">
      <selection activeCell="G1" sqref="G1"/>
    </sheetView>
  </sheetViews>
  <sheetFormatPr defaultRowHeight="12.75"/>
  <cols>
    <col min="1" max="1" width="1.7109375" style="2" customWidth="1"/>
    <col min="2" max="2" width="14.7109375" style="25" customWidth="1"/>
    <col min="3" max="3" width="11.5703125" style="25" customWidth="1"/>
    <col min="4" max="4" width="21.7109375" style="25" customWidth="1"/>
    <col min="5" max="5" width="3.5703125" style="25" customWidth="1"/>
    <col min="6" max="6" width="14.7109375" style="25" customWidth="1"/>
    <col min="7" max="7" width="11.5703125" style="25" customWidth="1"/>
    <col min="8" max="8" width="21.85546875" style="25" customWidth="1"/>
    <col min="9" max="10" width="4.7109375" style="2" customWidth="1"/>
    <col min="11" max="31" width="9.140625" style="2"/>
    <col min="32" max="32" width="10.42578125" style="2" customWidth="1"/>
    <col min="33" max="16384" width="9.140625" style="2"/>
  </cols>
  <sheetData>
    <row r="1" spans="1:9" ht="35.25" customHeight="1">
      <c r="A1" s="1"/>
      <c r="B1" s="21" t="s">
        <v>27</v>
      </c>
      <c r="C1" s="22"/>
      <c r="D1" s="22"/>
      <c r="E1" s="22"/>
      <c r="F1" s="22"/>
      <c r="G1" s="35" t="s">
        <v>15</v>
      </c>
      <c r="H1" s="36" t="s">
        <v>16</v>
      </c>
      <c r="I1" s="3"/>
    </row>
    <row r="2" spans="1:9" ht="4.5" customHeight="1">
      <c r="A2" s="1"/>
      <c r="B2" s="21"/>
      <c r="C2" s="22"/>
      <c r="D2" s="22"/>
      <c r="E2" s="22"/>
      <c r="F2" s="22"/>
      <c r="G2" s="19"/>
      <c r="H2" s="20"/>
      <c r="I2" s="3"/>
    </row>
    <row r="3" spans="1:9" s="31" customFormat="1" ht="18" customHeight="1">
      <c r="A3" s="30"/>
      <c r="B3" s="44" t="s">
        <v>0</v>
      </c>
      <c r="C3" s="45"/>
      <c r="D3" s="45"/>
      <c r="E3" s="45"/>
      <c r="F3" s="45"/>
      <c r="G3" s="45"/>
      <c r="H3" s="46"/>
      <c r="I3" s="30"/>
    </row>
    <row r="4" spans="1:9" s="31" customFormat="1" ht="18" customHeight="1">
      <c r="A4" s="30"/>
      <c r="B4" s="47" t="s">
        <v>20</v>
      </c>
      <c r="C4" s="48"/>
      <c r="D4" s="48"/>
      <c r="E4" s="48"/>
      <c r="F4" s="48"/>
      <c r="G4" s="49"/>
      <c r="H4" s="37"/>
      <c r="I4" s="30"/>
    </row>
    <row r="5" spans="1:9" s="31" customFormat="1" ht="18" customHeight="1">
      <c r="A5" s="30"/>
      <c r="B5" s="47" t="s">
        <v>21</v>
      </c>
      <c r="C5" s="48"/>
      <c r="D5" s="48"/>
      <c r="E5" s="48"/>
      <c r="F5" s="48"/>
      <c r="G5" s="49"/>
      <c r="H5" s="37"/>
      <c r="I5" s="30"/>
    </row>
    <row r="6" spans="1:9" s="31" customFormat="1" ht="18" customHeight="1">
      <c r="A6" s="30"/>
      <c r="B6" s="47" t="s">
        <v>17</v>
      </c>
      <c r="C6" s="48"/>
      <c r="D6" s="48"/>
      <c r="E6" s="48"/>
      <c r="F6" s="48"/>
      <c r="G6" s="49"/>
      <c r="H6" s="38"/>
      <c r="I6" s="30"/>
    </row>
    <row r="7" spans="1:9" s="31" customFormat="1" ht="18" customHeight="1">
      <c r="A7" s="30"/>
      <c r="B7" s="47" t="s">
        <v>1</v>
      </c>
      <c r="C7" s="48"/>
      <c r="D7" s="48"/>
      <c r="E7" s="48"/>
      <c r="F7" s="48"/>
      <c r="G7" s="49"/>
      <c r="H7" s="39"/>
      <c r="I7" s="30"/>
    </row>
    <row r="8" spans="1:9" s="31" customFormat="1" ht="18" customHeight="1">
      <c r="A8" s="30"/>
      <c r="B8" s="47" t="s">
        <v>26</v>
      </c>
      <c r="C8" s="48"/>
      <c r="D8" s="48"/>
      <c r="E8" s="48"/>
      <c r="F8" s="48"/>
      <c r="G8" s="49"/>
      <c r="H8" s="40"/>
      <c r="I8" s="30"/>
    </row>
    <row r="9" spans="1:9" s="31" customFormat="1" ht="18" customHeight="1">
      <c r="A9" s="30"/>
      <c r="B9" s="47" t="s">
        <v>2</v>
      </c>
      <c r="C9" s="48"/>
      <c r="D9" s="48"/>
      <c r="E9" s="48"/>
      <c r="F9" s="48"/>
      <c r="G9" s="49"/>
      <c r="H9" s="40"/>
      <c r="I9" s="30"/>
    </row>
    <row r="10" spans="1:9" s="31" customFormat="1" ht="18" customHeight="1">
      <c r="A10" s="30"/>
      <c r="B10" s="47" t="s">
        <v>22</v>
      </c>
      <c r="C10" s="48"/>
      <c r="D10" s="48"/>
      <c r="E10" s="48"/>
      <c r="F10" s="48"/>
      <c r="G10" s="49"/>
      <c r="H10" s="37"/>
      <c r="I10" s="30"/>
    </row>
    <row r="11" spans="1:9" s="31" customFormat="1" ht="18" customHeight="1">
      <c r="A11" s="30"/>
      <c r="B11" s="47" t="s">
        <v>3</v>
      </c>
      <c r="C11" s="48"/>
      <c r="D11" s="48"/>
      <c r="E11" s="48"/>
      <c r="F11" s="48"/>
      <c r="G11" s="49"/>
      <c r="H11" s="41"/>
      <c r="I11" s="30"/>
    </row>
    <row r="12" spans="1:9" s="31" customFormat="1" ht="18" customHeight="1">
      <c r="A12" s="30"/>
      <c r="B12" s="47" t="s">
        <v>18</v>
      </c>
      <c r="C12" s="48"/>
      <c r="D12" s="48"/>
      <c r="E12" s="48"/>
      <c r="F12" s="48"/>
      <c r="G12" s="49"/>
      <c r="H12" s="41"/>
      <c r="I12" s="30"/>
    </row>
    <row r="13" spans="1:9" s="31" customFormat="1" ht="18" customHeight="1">
      <c r="A13" s="30"/>
      <c r="B13" s="47" t="s">
        <v>19</v>
      </c>
      <c r="C13" s="48"/>
      <c r="D13" s="48"/>
      <c r="E13" s="48"/>
      <c r="F13" s="48"/>
      <c r="G13" s="49"/>
      <c r="H13" s="39"/>
      <c r="I13" s="30"/>
    </row>
    <row r="14" spans="1:9" s="31" customFormat="1" ht="9.9499999999999993" customHeight="1">
      <c r="A14" s="30"/>
      <c r="B14" s="30"/>
      <c r="C14" s="30"/>
      <c r="D14" s="30"/>
      <c r="E14" s="30"/>
      <c r="F14" s="30"/>
      <c r="G14" s="30"/>
      <c r="H14" s="30"/>
      <c r="I14" s="30"/>
    </row>
    <row r="15" spans="1:9" s="31" customFormat="1" ht="18" customHeight="1">
      <c r="A15" s="30"/>
      <c r="B15" s="27" t="s">
        <v>23</v>
      </c>
      <c r="C15" s="28"/>
      <c r="D15" s="29"/>
      <c r="E15" s="4"/>
      <c r="F15" s="27" t="s">
        <v>4</v>
      </c>
      <c r="G15" s="28"/>
      <c r="H15" s="29"/>
      <c r="I15" s="30"/>
    </row>
    <row r="16" spans="1:9" s="31" customFormat="1" ht="18" customHeight="1">
      <c r="A16" s="30"/>
      <c r="B16" s="34" t="s">
        <v>5</v>
      </c>
      <c r="C16" s="51" t="s">
        <v>24</v>
      </c>
      <c r="D16" s="51"/>
      <c r="E16" s="32"/>
      <c r="F16" s="34" t="s">
        <v>5</v>
      </c>
      <c r="G16" s="51" t="s">
        <v>6</v>
      </c>
      <c r="H16" s="51"/>
      <c r="I16" s="30"/>
    </row>
    <row r="17" spans="1:9" s="31" customFormat="1" ht="18" customHeight="1">
      <c r="A17" s="30"/>
      <c r="B17" s="42" t="str">
        <f>+AD218</f>
        <v/>
      </c>
      <c r="C17" s="50" t="str">
        <f>IF(SUM(B17),+H10*(1+H7*(H12-H11)/(340+25))+FV(H7/((340+25)/AD213),AD216,-SUM(H4:H5)),"")</f>
        <v/>
      </c>
      <c r="D17" s="50"/>
      <c r="E17" s="26"/>
      <c r="F17" s="42" t="str">
        <f>B17</f>
        <v/>
      </c>
      <c r="G17" s="52" t="str">
        <f>IF(SUM(F17),+H10*(1+(H7*(1-H13))*(H12-H11)/(340+25))+FV((H7*(1-H13))/((340+25)/AD213),AD216,-SUM(H4:H5)),"")</f>
        <v/>
      </c>
      <c r="H17" s="52"/>
      <c r="I17" s="30"/>
    </row>
    <row r="18" spans="1:9" s="31" customFormat="1" ht="18" customHeight="1">
      <c r="A18" s="30"/>
      <c r="B18" s="42" t="str">
        <f>+AD219</f>
        <v/>
      </c>
      <c r="C18" s="50" t="str">
        <f>IF(SUM(B18),((C17*((1+H7)^(B18-B17))+FV((H7/(H6)),(B18-B17)*H6,-(H4+H5)))),"")</f>
        <v/>
      </c>
      <c r="D18" s="50"/>
      <c r="E18" s="26"/>
      <c r="F18" s="42" t="str">
        <f>B18</f>
        <v/>
      </c>
      <c r="G18" s="52" t="str">
        <f>IF(SUM(F18),((G17*((1+(H7*(1-H13)))^(B18-B17))+FV(((H7*(1-H13))/(H6)),(B18-B17)*H6,-(H4+H5)))),"")</f>
        <v/>
      </c>
      <c r="H18" s="52"/>
      <c r="I18" s="30"/>
    </row>
    <row r="19" spans="1:9" s="31" customFormat="1" ht="18" customHeight="1">
      <c r="A19" s="30"/>
      <c r="B19" s="42" t="str">
        <f>+AD220</f>
        <v/>
      </c>
      <c r="C19" s="50" t="str">
        <f>IF(SUM(B19),((C18*((1+H7)^(B19-B18))+FV((H7/(H6)),(B19-B18)*H6,-(H4+H5)))),"")</f>
        <v/>
      </c>
      <c r="D19" s="50"/>
      <c r="E19" s="26"/>
      <c r="F19" s="42" t="str">
        <f>B19</f>
        <v/>
      </c>
      <c r="G19" s="52" t="str">
        <f>IF(SUM(F19),((G18*((1+(H7*(1-H13)))^(B19-B18))+FV(((H7*(1-H13))/(H6)),(B19-B18)*H6,-(H4+H5)))),"")</f>
        <v/>
      </c>
      <c r="H19" s="52"/>
      <c r="I19" s="30"/>
    </row>
    <row r="20" spans="1:9" s="31" customFormat="1" ht="18" customHeight="1">
      <c r="A20" s="30"/>
      <c r="B20" s="42" t="str">
        <f>+AD221</f>
        <v/>
      </c>
      <c r="C20" s="50" t="str">
        <f>IF(SUM(B20),((C19*((1+H7)^(B20-B19))+FV((H7/(H6)),(B20-B19)*H6,-(H4+H5)))),"")</f>
        <v/>
      </c>
      <c r="D20" s="50"/>
      <c r="E20" s="26"/>
      <c r="F20" s="42" t="str">
        <f>B20</f>
        <v/>
      </c>
      <c r="G20" s="52" t="str">
        <f>IF(SUM(F20),((C19*((1+(H7*(1-H13)))^(B20-B19))+FV(((H7*(1-H13))/(H6)),(B20-B19)*H6,-(H4+H5)))),"")</f>
        <v/>
      </c>
      <c r="H20" s="52"/>
      <c r="I20" s="30"/>
    </row>
    <row r="21" spans="1:9" s="31" customFormat="1" ht="18" customHeight="1">
      <c r="A21" s="30"/>
      <c r="B21" s="51" t="s">
        <v>25</v>
      </c>
      <c r="C21" s="51"/>
      <c r="D21" s="51"/>
      <c r="E21" s="33"/>
      <c r="F21" s="51" t="s">
        <v>25</v>
      </c>
      <c r="G21" s="51"/>
      <c r="H21" s="51"/>
      <c r="I21" s="30"/>
    </row>
    <row r="22" spans="1:9" s="31" customFormat="1" ht="18" customHeight="1">
      <c r="A22" s="30"/>
      <c r="B22" s="53" t="s">
        <v>7</v>
      </c>
      <c r="C22" s="53"/>
      <c r="D22" s="43" t="str">
        <f>IF(SUM(B17:B20),IF(SUM(C20),PMT($H$7/12,(90-$H$9)*12,-C20),IF(C19,PMT($H$7/12,(90-$H$9)*12,-C19),PMT($H$7/12,(90-$H$9)*12,-C18))),"")</f>
        <v/>
      </c>
      <c r="E22" s="26"/>
      <c r="F22" s="53" t="s">
        <v>7</v>
      </c>
      <c r="G22" s="53"/>
      <c r="H22" s="43" t="str">
        <f>IF(SUM(F17:F20),IF(SUM(G20),PMT($H$7/12,(90-$H$9)*12,-G20),IF(SUM(G19),PMT($H$7/12,(90-$H$9)*12,-G19),PMT($H$7/12,(90-$H$9)*12,-G18))),"")</f>
        <v/>
      </c>
      <c r="I22" s="30"/>
    </row>
    <row r="23" spans="1:9" ht="9.9499999999999993" customHeight="1">
      <c r="A23" s="1"/>
      <c r="B23" s="23"/>
      <c r="C23" s="23"/>
      <c r="D23" s="24"/>
      <c r="E23" s="23"/>
      <c r="F23" s="23"/>
      <c r="G23" s="23"/>
      <c r="H23" s="24"/>
      <c r="I23" s="1"/>
    </row>
    <row r="24" spans="1:9" ht="15.95" customHeight="1">
      <c r="A24" s="1"/>
      <c r="B24" s="23"/>
      <c r="C24" s="23"/>
      <c r="D24" s="24"/>
      <c r="E24" s="23"/>
      <c r="F24" s="23"/>
      <c r="G24" s="23"/>
      <c r="H24" s="24"/>
      <c r="I24" s="1"/>
    </row>
    <row r="25" spans="1:9" ht="15.95" customHeight="1">
      <c r="A25" s="1"/>
      <c r="B25" s="23"/>
      <c r="C25" s="23"/>
      <c r="D25" s="24"/>
      <c r="E25" s="23"/>
      <c r="F25" s="23"/>
      <c r="G25" s="23"/>
      <c r="H25" s="24"/>
      <c r="I25" s="1"/>
    </row>
    <row r="26" spans="1:9" ht="15.95" customHeight="1">
      <c r="A26" s="1"/>
      <c r="B26" s="23"/>
      <c r="C26" s="23"/>
      <c r="D26" s="24"/>
      <c r="E26" s="23"/>
      <c r="F26" s="23"/>
      <c r="G26" s="23"/>
      <c r="H26" s="24"/>
      <c r="I26" s="1"/>
    </row>
    <row r="27" spans="1:9" ht="15.95" customHeight="1">
      <c r="A27" s="1"/>
      <c r="B27" s="23"/>
      <c r="C27" s="23"/>
      <c r="D27" s="24"/>
      <c r="E27" s="23"/>
      <c r="F27" s="23"/>
      <c r="G27" s="23"/>
      <c r="H27" s="24"/>
      <c r="I27" s="1"/>
    </row>
    <row r="28" spans="1:9" ht="15.95" customHeight="1">
      <c r="A28" s="1"/>
      <c r="B28" s="23"/>
      <c r="C28" s="23"/>
      <c r="D28" s="24"/>
      <c r="E28" s="23"/>
      <c r="F28" s="23"/>
      <c r="G28" s="23"/>
      <c r="H28" s="24"/>
      <c r="I28" s="1"/>
    </row>
    <row r="29" spans="1:9" ht="15.95" customHeight="1">
      <c r="A29" s="1"/>
      <c r="B29" s="23"/>
      <c r="C29" s="23"/>
      <c r="D29" s="24"/>
      <c r="E29" s="23"/>
      <c r="F29" s="23"/>
      <c r="G29" s="23"/>
      <c r="H29" s="24"/>
      <c r="I29" s="1"/>
    </row>
    <row r="30" spans="1:9" ht="15.95" customHeight="1">
      <c r="A30" s="1"/>
      <c r="B30" s="23"/>
      <c r="C30" s="23"/>
      <c r="D30" s="24"/>
      <c r="E30" s="23"/>
      <c r="F30" s="23"/>
      <c r="G30" s="23"/>
      <c r="H30" s="24"/>
      <c r="I30" s="1"/>
    </row>
    <row r="31" spans="1:9" ht="15.95" customHeight="1">
      <c r="A31" s="1"/>
      <c r="B31" s="23"/>
      <c r="C31" s="23"/>
      <c r="D31" s="24"/>
      <c r="E31" s="23"/>
      <c r="F31" s="23"/>
      <c r="G31" s="23"/>
      <c r="H31" s="24"/>
      <c r="I31" s="1"/>
    </row>
    <row r="32" spans="1:9" ht="15.95" customHeight="1">
      <c r="A32" s="1"/>
      <c r="B32" s="23"/>
      <c r="C32" s="23"/>
      <c r="D32" s="24"/>
      <c r="E32" s="23"/>
      <c r="F32" s="23"/>
      <c r="G32" s="23"/>
      <c r="H32" s="24"/>
      <c r="I32" s="1"/>
    </row>
    <row r="33" spans="1:9" ht="15.95" customHeight="1">
      <c r="A33" s="1"/>
      <c r="B33" s="23"/>
      <c r="C33" s="23"/>
      <c r="D33" s="24"/>
      <c r="E33" s="23"/>
      <c r="F33" s="23"/>
      <c r="G33" s="23"/>
      <c r="H33" s="24"/>
      <c r="I33" s="1"/>
    </row>
    <row r="34" spans="1:9" ht="15.95" customHeight="1">
      <c r="A34" s="1"/>
      <c r="B34" s="23"/>
      <c r="C34" s="23"/>
      <c r="D34" s="24"/>
      <c r="E34" s="23"/>
      <c r="F34" s="23"/>
      <c r="G34" s="23"/>
      <c r="H34" s="24"/>
      <c r="I34" s="1"/>
    </row>
    <row r="35" spans="1:9" ht="15.95" customHeight="1">
      <c r="A35" s="1"/>
      <c r="B35" s="23"/>
      <c r="C35" s="23"/>
      <c r="D35" s="24"/>
      <c r="E35" s="23"/>
      <c r="F35" s="23"/>
      <c r="G35" s="23"/>
      <c r="H35" s="24"/>
      <c r="I35" s="1"/>
    </row>
    <row r="36" spans="1:9">
      <c r="A36" s="1"/>
      <c r="B36" s="23"/>
      <c r="C36" s="23"/>
      <c r="D36" s="23"/>
      <c r="E36" s="23"/>
      <c r="F36" s="23"/>
      <c r="G36" s="23"/>
      <c r="H36" s="23"/>
      <c r="I36" s="1"/>
    </row>
    <row r="207" spans="30:32" ht="13.5" thickBot="1"/>
    <row r="208" spans="30:32" ht="13.5" thickTop="1">
      <c r="AD208" s="5" t="s">
        <v>8</v>
      </c>
      <c r="AE208" s="6"/>
      <c r="AF208" s="7"/>
    </row>
    <row r="209" spans="30:33">
      <c r="AD209" s="8" t="str">
        <f>IF(H6=52,7,"")</f>
        <v/>
      </c>
      <c r="AE209" s="9"/>
      <c r="AF209" s="10"/>
    </row>
    <row r="210" spans="30:33">
      <c r="AD210" s="8" t="str">
        <f>IF(H6=26,(340+25)/26,"")</f>
        <v/>
      </c>
      <c r="AE210" s="9"/>
      <c r="AF210" s="10"/>
    </row>
    <row r="211" spans="30:33">
      <c r="AD211" s="8" t="str">
        <f>IF(H6=24,(340+25)/24,"")</f>
        <v/>
      </c>
      <c r="AE211" s="9"/>
      <c r="AF211" s="10"/>
    </row>
    <row r="212" spans="30:33">
      <c r="AD212" s="8" t="str">
        <f>IF(H6=12,(340+25)/12,"")</f>
        <v/>
      </c>
      <c r="AE212" s="9"/>
      <c r="AF212" s="10"/>
    </row>
    <row r="213" spans="30:33">
      <c r="AD213" s="8">
        <f>SUM(AD209:AD212)</f>
        <v>0</v>
      </c>
      <c r="AE213" s="9"/>
      <c r="AF213" s="10"/>
    </row>
    <row r="214" spans="30:33">
      <c r="AD214" s="8"/>
      <c r="AE214" s="9"/>
      <c r="AF214" s="10"/>
    </row>
    <row r="215" spans="30:33">
      <c r="AD215" s="8" t="s">
        <v>9</v>
      </c>
      <c r="AE215" s="9"/>
      <c r="AF215" s="10"/>
    </row>
    <row r="216" spans="30:33" ht="13.5" thickBot="1">
      <c r="AD216" s="11" t="e">
        <f>(+H12-H11)/AD213</f>
        <v>#DIV/0!</v>
      </c>
      <c r="AE216" s="12"/>
      <c r="AF216" s="13"/>
    </row>
    <row r="217" spans="30:33" ht="13.5" thickTop="1"/>
    <row r="218" spans="30:33">
      <c r="AD218" s="14" t="str">
        <f>IF(AD222&lt;RETIRE_AGE,AD222,"")</f>
        <v/>
      </c>
      <c r="AE218" s="15">
        <f>+H8</f>
        <v>0</v>
      </c>
      <c r="AF218" s="15" t="str">
        <f>+C17</f>
        <v/>
      </c>
      <c r="AG218" s="16" t="str">
        <f>+G17</f>
        <v/>
      </c>
    </row>
    <row r="219" spans="30:33">
      <c r="AD219" s="14" t="str">
        <f>IF(AD223&gt;AD222,AD223,"")</f>
        <v/>
      </c>
      <c r="AE219" s="17">
        <f>RETIRE_AGE</f>
        <v>0</v>
      </c>
      <c r="AF219" s="18">
        <f>MAX(C17:C20)</f>
        <v>0</v>
      </c>
      <c r="AG219" s="16">
        <f>MAX(G17:G20)</f>
        <v>0</v>
      </c>
    </row>
    <row r="220" spans="30:33">
      <c r="AD220" s="14" t="str">
        <f>IF(AD224&gt;AD223,AD224,"")</f>
        <v/>
      </c>
      <c r="AE220" s="17"/>
      <c r="AF220" s="17"/>
      <c r="AG220" s="17"/>
    </row>
    <row r="221" spans="30:33">
      <c r="AD221" s="14" t="str">
        <f>IF(AD225&gt;AD224,AD225,"")</f>
        <v/>
      </c>
      <c r="AE221" s="17"/>
      <c r="AF221" s="17"/>
      <c r="AG221" s="17"/>
    </row>
    <row r="222" spans="30:33">
      <c r="AD222" s="14">
        <f>+H8</f>
        <v>0</v>
      </c>
      <c r="AE222" s="17"/>
      <c r="AF222" s="17"/>
      <c r="AG222" s="17"/>
    </row>
    <row r="223" spans="30:33">
      <c r="AD223" s="14">
        <f>IF($AD$222+5&gt;RETIRE_AGE,RETIRE_AGE,+$AD$222+5)</f>
        <v>0</v>
      </c>
      <c r="AE223" s="17"/>
      <c r="AF223" s="17"/>
      <c r="AG223" s="17"/>
    </row>
    <row r="224" spans="30:33">
      <c r="AD224" s="14">
        <f>IF($AD$223+10&gt;RETIRE_AGE,RETIRE_AGE,+$AD$223+10)</f>
        <v>0</v>
      </c>
      <c r="AE224" s="17"/>
      <c r="AF224" s="17"/>
      <c r="AG224" s="17"/>
    </row>
    <row r="225" spans="30:33">
      <c r="AD225" s="14">
        <f>RETIRE_AGE</f>
        <v>0</v>
      </c>
      <c r="AE225" s="17"/>
      <c r="AF225" s="17"/>
      <c r="AG225" s="17"/>
    </row>
  </sheetData>
  <mergeCells count="25">
    <mergeCell ref="F21:H21"/>
    <mergeCell ref="B21:D21"/>
    <mergeCell ref="F22:G22"/>
    <mergeCell ref="B22:C22"/>
    <mergeCell ref="C18:D18"/>
    <mergeCell ref="C19:D19"/>
    <mergeCell ref="C20:D20"/>
    <mergeCell ref="G17:H17"/>
    <mergeCell ref="G18:H18"/>
    <mergeCell ref="G19:H19"/>
    <mergeCell ref="G20:H20"/>
    <mergeCell ref="B9:G9"/>
    <mergeCell ref="B11:G11"/>
    <mergeCell ref="B12:G12"/>
    <mergeCell ref="B13:G13"/>
    <mergeCell ref="B10:G10"/>
    <mergeCell ref="C17:D17"/>
    <mergeCell ref="C16:D16"/>
    <mergeCell ref="G16:H16"/>
    <mergeCell ref="B3:H3"/>
    <mergeCell ref="B4:G4"/>
    <mergeCell ref="B5:G5"/>
    <mergeCell ref="B6:G6"/>
    <mergeCell ref="B7:G7"/>
    <mergeCell ref="B8:G8"/>
  </mergeCells>
  <phoneticPr fontId="0" type="noConversion"/>
  <printOptions horizontalCentered="1"/>
  <pageMargins left="0.65" right="0.65" top="0.65" bottom="0.65" header="0.5" footer="0.5"/>
  <pageSetup scale="89" orientation="portrait" horizontalDpi="300" verticalDpi="300" r:id="rId1"/>
  <headerFooter alignWithMargins="0"/>
  <ignoredErrors>
    <ignoredError sqref="AD222:AD225 C18:C20 D22 H22 AD209:AD212 AD218:AE218 AE219 G18:G20" emptyCellReference="1"/>
    <ignoredError sqref="AD216" evalError="1" emptyCellReference="1"/>
    <ignoredError sqref="C17 G17" formulaRange="1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showRowColHeaders="0" workbookViewId="0"/>
  </sheetViews>
  <sheetFormatPr defaultRowHeight="12.75"/>
  <sheetData>
    <row r="1" spans="1:2">
      <c r="A1" t="s">
        <v>10</v>
      </c>
      <c r="B1" t="b">
        <v>0</v>
      </c>
    </row>
    <row r="2" spans="1:2">
      <c r="A2" t="s">
        <v>11</v>
      </c>
      <c r="B2" t="b">
        <v>0</v>
      </c>
    </row>
    <row r="3" spans="1:2">
      <c r="A3" t="s">
        <v>12</v>
      </c>
      <c r="B3" t="s">
        <v>14</v>
      </c>
    </row>
    <row r="4" spans="1:2">
      <c r="A4" t="s">
        <v>13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401(k) planner</vt:lpstr>
      <vt:lpstr>'401(k) planner'!Print_Area</vt:lpstr>
      <vt:lpstr>TemplatePrintArea</vt:lpstr>
    </vt:vector>
  </TitlesOfParts>
  <Company>TemplateZone by KMT Software,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White</dc:creator>
  <cp:lastModifiedBy>Thomas White</cp:lastModifiedBy>
  <cp:lastPrinted>2004-02-26T21:38:47Z</cp:lastPrinted>
  <dcterms:created xsi:type="dcterms:W3CDTF">1997-03-01T10:49:01Z</dcterms:created>
  <dcterms:modified xsi:type="dcterms:W3CDTF">2013-06-19T20:35:13Z</dcterms:modified>
  <cp:category>Personal Finance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TC010460951033</vt:lpwstr>
  </property>
</Properties>
</file>